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94 - 23.7. - ZCU - Výpočetní technika (III.) 074 - 2021 - PŘIPRAVIT\"/>
    </mc:Choice>
  </mc:AlternateContent>
  <xr:revisionPtr revIDLastSave="0" documentId="13_ncr:1_{960CBC8B-CD64-4040-8DBA-4E33AD0A275A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technika'!$B$1:$T$26</definedName>
  </definedNames>
  <calcPr calcId="181029"/>
</workbook>
</file>

<file path=xl/calcChain.xml><?xml version="1.0" encoding="utf-8"?>
<calcChain xmlns="http://schemas.openxmlformats.org/spreadsheetml/2006/main">
  <c r="S14" i="1" l="1"/>
  <c r="T14" i="1"/>
  <c r="P14" i="1"/>
  <c r="S16" i="1" l="1"/>
  <c r="S17" i="1"/>
  <c r="T17" i="1"/>
  <c r="P16" i="1"/>
  <c r="P17" i="1"/>
  <c r="T16" i="1" l="1"/>
  <c r="S11" i="1" l="1"/>
  <c r="T11" i="1"/>
  <c r="S12" i="1"/>
  <c r="T12" i="1"/>
  <c r="S13" i="1"/>
  <c r="T13" i="1"/>
  <c r="S15" i="1"/>
  <c r="T15" i="1"/>
  <c r="P11" i="1"/>
  <c r="P12" i="1"/>
  <c r="P13" i="1"/>
  <c r="P15" i="1"/>
  <c r="S10" i="1" l="1"/>
  <c r="P10" i="1"/>
  <c r="T10" i="1" l="1"/>
  <c r="S9" i="1" l="1"/>
  <c r="T9" i="1"/>
  <c r="P9" i="1"/>
  <c r="S8" i="1" l="1"/>
  <c r="T8" i="1"/>
  <c r="P8" i="1"/>
  <c r="P7" i="1" l="1"/>
  <c r="Q20" i="1" s="1"/>
  <c r="S7" i="1" l="1"/>
  <c r="R20" i="1" s="1"/>
  <c r="T7" i="1"/>
</calcChain>
</file>

<file path=xl/sharedStrings.xml><?xml version="1.0" encoding="utf-8"?>
<sst xmlns="http://schemas.openxmlformats.org/spreadsheetml/2006/main" count="132" uniqueCount="93">
  <si>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</si>
  <si>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</si>
  <si>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</si>
  <si>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</si>
  <si>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</si>
  <si>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</si>
  <si>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</si>
  <si>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</si>
  <si>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</si>
  <si>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</si>
  <si>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</si>
  <si>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</si>
  <si>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30234600-4 - Flash paměť</t>
  </si>
  <si>
    <t xml:space="preserve">30236100-3 - Rozšíření paměti </t>
  </si>
  <si>
    <t>30236110-6 - Paměť RAM</t>
  </si>
  <si>
    <t xml:space="preserve">30237000-9 - Součásti, příslušenství a doplňky pro počítače </t>
  </si>
  <si>
    <t>32540000-0 - Rozvaděče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</si>
  <si>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</si>
  <si>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</si>
  <si>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</si>
  <si>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</si>
  <si>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</si>
  <si>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</si>
  <si>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</si>
  <si>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</si>
  <si>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</si>
  <si>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</si>
  <si>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</si>
  <si>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</si>
  <si>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</si>
  <si>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</si>
  <si>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</si>
  <si>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</si>
  <si>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</si>
  <si>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</si>
  <si>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</si>
  <si>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074 - 2021 </t>
  </si>
  <si>
    <t>pro Ing. Jelínkovou Evu - KPM</t>
  </si>
  <si>
    <t>Ing. Kamil Eckhardt,
Tel.: 37763 3006</t>
  </si>
  <si>
    <t>Univerzitní 22, 
301 00 Plzeň,
Fakulta ekonomická - Děkanát,
místnost UL 401b</t>
  </si>
  <si>
    <t>Monitor LCD 27"</t>
  </si>
  <si>
    <t>Úhlopříčka displeje 27". 
Typ Panelu IPS.
Poměr stran 16:9.
Antireflexní obrazovka.
Pozorovací úhly minimálně 178 horizontálně / 178 vertikálně.
Jas minimálně 300 nitů.
Kontrast minimálně 1000:1.
Doba odezvy maximálně 5 ms.
Nativní rozlišení FullHD 1920x1080.
Vstupy min.: VGA, HDMI, DisplayPort, 5x USB HUB (z toho 3x USB 3.0, 2x USB 2.0) .
Kabely jsou součástí dodávky (napájecí, VGA, Displayport nebo HDMI).
Náklopný a otočný o 90 st, výškově stavitelný pivot.
Záruka: min. 60 měsíců NBD on-site.</t>
  </si>
  <si>
    <t>Záruka na zboží min. 60 měsíců NBD on-site.</t>
  </si>
  <si>
    <t>Operační paměť</t>
  </si>
  <si>
    <t>Mgr. Jakub Pendl,
E-mail: pendl@kma.zcu.cz</t>
  </si>
  <si>
    <t>Technická 8, 
301 00 Plzeň,
Fakulta aplikovaných věd - Katedra matematiky,
místnost UC 260 nebo UC226</t>
  </si>
  <si>
    <t>Záruka na zboží min. 60 měsíců.</t>
  </si>
  <si>
    <t>Kapacita min. 32 GB RAM, 3200 MHz, DDR4 SO-DIMM, časování: CL22.
Plně kompatibilní s Lenovo ThinkPad T14 Gen 1.
Záruka min. 5 let.</t>
  </si>
  <si>
    <t>Rozvaděč</t>
  </si>
  <si>
    <t>Nástěnný rozvaděč s plechovými dveřmi, nýtovaná konstrukce, zámek, rozměr podstavy 600 x 500 mm, výška 12U, stupeň krytí IP20, maximální nosnost 45 kg.</t>
  </si>
  <si>
    <t>Záruka na zboží min. 24 měsíců.</t>
  </si>
  <si>
    <t>Mgr. Jan Král,
Tel.: 37763 6123</t>
  </si>
  <si>
    <t>Klatovská třída 1736/51, 
301 00 Plzeň,
Fakulta pedagogická - Děkanát,
místnost KL 221</t>
  </si>
  <si>
    <t>Myš</t>
  </si>
  <si>
    <t>ANO</t>
  </si>
  <si>
    <t>SGS - 2021 - 018</t>
  </si>
  <si>
    <t>Jarmila Glaserová,
Tel.: 702 047 003,
37763 4301</t>
  </si>
  <si>
    <t>Univerzitní 26, 
301 00 Plzeň,
Fakulta elektrotechnická -
Katedra elektroenergetiky,
3. patro - místnost EK 318</t>
  </si>
  <si>
    <t>Počítačová myš, 1 kolečko, 3 tlačítka, USB, černá.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</si>
  <si>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</si>
  <si>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3183 SGS-2020-033 - PhDr. Stočes</t>
  </si>
  <si>
    <t>Bc. Kristýna Hrbáčková,
Tel.: 731 269 833</t>
  </si>
  <si>
    <t>Chodské náměstí 1,
301 00 Plzeň,
Fakulta pedagogická -
Katedra německého jazyka, 
místnost CH 306</t>
  </si>
  <si>
    <t>Externí úložiště (disk)</t>
  </si>
  <si>
    <t>Externí disk 2,5" s připojením Micro USB-B.
Rozhraní USB 3.2 Gen 1 (USB 3.0).
Kapacita min. 3000GB.</t>
  </si>
  <si>
    <t>Externí disk 2,5" s připojením Micro USB-B.
Rozhraní USB 3.2 Gen 1 (USB 3.0).
Kapacita min. 1000GB.</t>
  </si>
  <si>
    <t>3251 SVK1-2021-020 - PhDr. , Ph.D. Stočes</t>
  </si>
  <si>
    <t>Ing. Barbora Katolická,
Tel.: 37763 7727,
E-mail: bar@uk.zcu.cz</t>
  </si>
  <si>
    <t xml:space="preserve">Univerzitní 18, 
301 00 Plzeň,
Univerzitní knihovna,
místnost UB 205 </t>
  </si>
  <si>
    <t>Ing. Vladimír Nový,
Tel.: 37763 1981</t>
  </si>
  <si>
    <t xml:space="preserve">Univerzitní 20,
 301 00 Plzeň,
 Centrum informatizace a výpočetní techniky - Odbor Infrastruktury ICT,
místnost UI 318 </t>
  </si>
  <si>
    <t xml:space="preserve"> USB flash disk</t>
  </si>
  <si>
    <t>Mgr. Iveta Nocarová, 
Tel.: 735 713 901,
37763 5353</t>
  </si>
  <si>
    <t>Sedláčkova 15, 
301 00 Plzeň, 
Fakulta filozofická -
Katedra blízkovýchodních studií,
místnost SP 118 - přízemí</t>
  </si>
  <si>
    <t>USB flash disk s kapacitou min. 16GB, rozhraní USB 2.0.</t>
  </si>
  <si>
    <t>USB flash disk s kapacitou min. 64GB, rozhraní USB 3.0.</t>
  </si>
  <si>
    <t>Propojovací kabel DisplayPort 1.3 (propojení monitor-PC).
Délka kabelu min. 2 m.
20pin-20pin.</t>
  </si>
  <si>
    <t>Operační paměť 2x16GB, PC4-21300, CL16-18-18, napětí 1.2 V, pasivní chladič a XMP.</t>
  </si>
  <si>
    <t>Redukce VGA DisplayPort</t>
  </si>
  <si>
    <t>Redukce (female) VGA na (male) DisplayPort (propojení dataprojektoru s VGA výstupem na DisplayPort v PC).</t>
  </si>
  <si>
    <t>Propojovací kabel DisplayPort M-M</t>
  </si>
  <si>
    <t>https://www.dell.com/cz/domacnosti/p/dell-p2719h-monitor/pd</t>
  </si>
  <si>
    <t>Dell P2719H, záruka 60 měsíců NBD</t>
  </si>
  <si>
    <t>32GB DDR4 3200MHz Non-ECC Unbuffered SODIMM (KCP432SD8/32), záruka 60 měsíců</t>
  </si>
  <si>
    <t>Solarix SENSA 12U 600x500mm (83000184), záruka 24 měsíců</t>
  </si>
  <si>
    <t>Optická myš Natec Ruff 1000 DPI, černá (NMY-0877), záruka 24 měsíců</t>
  </si>
  <si>
    <t>WD Elements Portable 3TB černý (WDBU6Y0030BBK-WESN), záruka 24 měsíců</t>
  </si>
  <si>
    <t>Verbatim Store 'n' Go USB HDD 1TB - černý (53023), záruka 24 měsíců</t>
  </si>
  <si>
    <t>PREMIUMCORD kabel DisplayPort-DisplayPort, M/M, propojovací, 2m, černý (kport1-02), záruka 24 měsíců</t>
  </si>
  <si>
    <t>AKASA adaptér DisplayPort-VGA, M/F (AK-CBDP04-20BK), záruka 24 měsíců</t>
  </si>
  <si>
    <t>Crucial SO-DIMM 32GB KIT DDR4 2666Mhz CL16 Ballistix (BL2K16G26C16S4B ), záruka 24 měsíců</t>
  </si>
  <si>
    <t>Verbatim Store 'n' Go Slider 16GB černá (98696), záruka 24 měsíců</t>
  </si>
  <si>
    <t>ADATA UV150 64GB černý (AUV150-64G-RBK),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</si>
</sst>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2" fillId="0" borderId="0"/>
    <xf numFmtId="0" fontId="12" fillId="0" borderId="0"/>
  </cellStyleXfs>
  <cellXfs count="15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Border="1"/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2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left" vertical="center" wrapText="1" indent="1"/>
    </xf>
    <xf numFmtId="0" fontId="18" fillId="4" borderId="18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8" fillId="4" borderId="5" xfId="0" applyFont="1" applyFill="1" applyBorder="1" applyAlignment="1" applyProtection="1">
      <alignment horizontal="lef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0" fontId="18" fillId="4" borderId="7" xfId="0" applyFont="1" applyFill="1" applyBorder="1" applyAlignment="1" applyProtection="1">
      <alignment horizontal="left" vertical="center" wrapText="1" indent="1"/>
      <protection locked="0"/>
    </xf>
    <xf numFmtId="0" fontId="18" fillId="4" borderId="20" xfId="0" applyFont="1" applyFill="1" applyBorder="1" applyAlignment="1" applyProtection="1">
      <alignment horizontal="left" vertical="center" wrapText="1" indent="1"/>
      <protection locked="0"/>
    </xf>
    <xf numFmtId="0" fontId="18" fillId="4" borderId="22" xfId="0" applyFont="1" applyFill="1" applyBorder="1" applyAlignment="1" applyProtection="1">
      <alignment horizontal="left" vertical="center" wrapText="1" indent="1"/>
      <protection locked="0"/>
    </xf>
    <xf numFmtId="164" fontId="18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27" fillId="0" borderId="0" xfId="2" applyFont="1" applyAlignment="1">
      <alignment horizontal="left" vertical="center" wrapText="1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91440</xdr:colOff>
      <xdr:row>76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91440</xdr:colOff>
      <xdr:row>85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L20" zoomScaleNormal="100" workbookViewId="0">
      <selection activeCell="S7" sqref="S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2.57031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6.2851562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37" t="s">
        <v>36</v>
      </c>
      <c r="C1" s="138"/>
      <c r="D1" s="13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4"/>
      <c r="E3" s="114"/>
      <c r="F3" s="11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4"/>
      <c r="E4" s="114"/>
      <c r="F4" s="114"/>
      <c r="G4" s="114"/>
      <c r="H4" s="11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5" t="s">
        <v>2</v>
      </c>
      <c r="H5" s="136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5" t="s">
        <v>28</v>
      </c>
      <c r="H6" s="46" t="s">
        <v>32</v>
      </c>
      <c r="I6" s="40" t="s">
        <v>20</v>
      </c>
      <c r="J6" s="39" t="s">
        <v>21</v>
      </c>
      <c r="K6" s="39" t="s">
        <v>59</v>
      </c>
      <c r="L6" s="41" t="s">
        <v>22</v>
      </c>
      <c r="M6" s="42" t="s">
        <v>23</v>
      </c>
      <c r="N6" s="41" t="s">
        <v>24</v>
      </c>
      <c r="O6" s="41" t="s">
        <v>29</v>
      </c>
      <c r="P6" s="41" t="s">
        <v>25</v>
      </c>
      <c r="Q6" s="39" t="s">
        <v>5</v>
      </c>
      <c r="R6" s="43" t="s">
        <v>6</v>
      </c>
      <c r="S6" s="115" t="s">
        <v>7</v>
      </c>
      <c r="T6" s="44" t="s">
        <v>8</v>
      </c>
      <c r="U6" s="41" t="s">
        <v>26</v>
      </c>
      <c r="V6" s="41" t="s">
        <v>27</v>
      </c>
    </row>
    <row r="7" spans="1:22" ht="276" customHeight="1" thickTop="1" thickBot="1" x14ac:dyDescent="0.3">
      <c r="A7" s="20"/>
      <c r="B7" s="48">
        <v>1</v>
      </c>
      <c r="C7" s="49" t="s">
        <v>40</v>
      </c>
      <c r="D7" s="50">
        <v>6</v>
      </c>
      <c r="E7" s="51" t="s">
        <v>35</v>
      </c>
      <c r="F7" s="52" t="s">
        <v>41</v>
      </c>
      <c r="G7" s="121" t="s">
        <v>82</v>
      </c>
      <c r="H7" s="121" t="s">
        <v>81</v>
      </c>
      <c r="I7" s="53" t="s">
        <v>30</v>
      </c>
      <c r="J7" s="51" t="s">
        <v>31</v>
      </c>
      <c r="K7" s="51"/>
      <c r="L7" s="54" t="s">
        <v>42</v>
      </c>
      <c r="M7" s="54" t="s">
        <v>38</v>
      </c>
      <c r="N7" s="54" t="s">
        <v>39</v>
      </c>
      <c r="O7" s="55">
        <v>90</v>
      </c>
      <c r="P7" s="56">
        <f t="shared" ref="P7:P17" si="0">D7*Q7</f>
        <v>27792</v>
      </c>
      <c r="Q7" s="57">
        <v>4632</v>
      </c>
      <c r="R7" s="126">
        <v>3984</v>
      </c>
      <c r="S7" s="58">
        <f t="shared" ref="S7:S17" si="1">D7*R7</f>
        <v>23904</v>
      </c>
      <c r="T7" s="59" t="str">
        <f t="shared" ref="T7" si="2">IF(ISNUMBER(R7), IF(R7&gt;Q7,"NEVYHOVUJE","VYHOVUJE")," ")</f>
        <v>VYHOVUJE</v>
      </c>
      <c r="U7" s="51" t="s">
        <v>37</v>
      </c>
      <c r="V7" s="51" t="s">
        <v>11</v>
      </c>
    </row>
    <row r="8" spans="1:22" ht="109.5" customHeight="1" thickBot="1" x14ac:dyDescent="0.3">
      <c r="A8" s="20"/>
      <c r="B8" s="60">
        <v>2</v>
      </c>
      <c r="C8" s="61" t="s">
        <v>43</v>
      </c>
      <c r="D8" s="62">
        <v>1</v>
      </c>
      <c r="E8" s="63" t="s">
        <v>35</v>
      </c>
      <c r="F8" s="64" t="s">
        <v>47</v>
      </c>
      <c r="G8" s="122" t="s">
        <v>83</v>
      </c>
      <c r="H8" s="82"/>
      <c r="I8" s="65" t="s">
        <v>30</v>
      </c>
      <c r="J8" s="63" t="s">
        <v>31</v>
      </c>
      <c r="K8" s="63"/>
      <c r="L8" s="66" t="s">
        <v>46</v>
      </c>
      <c r="M8" s="66" t="s">
        <v>44</v>
      </c>
      <c r="N8" s="66" t="s">
        <v>45</v>
      </c>
      <c r="O8" s="67">
        <v>21</v>
      </c>
      <c r="P8" s="68">
        <f t="shared" si="0"/>
        <v>4000</v>
      </c>
      <c r="Q8" s="69">
        <v>4000</v>
      </c>
      <c r="R8" s="127">
        <v>4000</v>
      </c>
      <c r="S8" s="70">
        <f t="shared" si="1"/>
        <v>4000</v>
      </c>
      <c r="T8" s="71" t="str">
        <f t="shared" ref="T8" si="3">IF(ISNUMBER(R8), IF(R8&gt;Q8,"NEVYHOVUJE","VYHOVUJE")," ")</f>
        <v>VYHOVUJE</v>
      </c>
      <c r="U8" s="63"/>
      <c r="V8" s="63" t="s">
        <v>14</v>
      </c>
    </row>
    <row r="9" spans="1:22" ht="109.5" customHeight="1" thickBot="1" x14ac:dyDescent="0.3">
      <c r="A9" s="20"/>
      <c r="B9" s="60">
        <v>3</v>
      </c>
      <c r="C9" s="61" t="s">
        <v>48</v>
      </c>
      <c r="D9" s="62">
        <v>1</v>
      </c>
      <c r="E9" s="63" t="s">
        <v>35</v>
      </c>
      <c r="F9" s="64" t="s">
        <v>49</v>
      </c>
      <c r="G9" s="122" t="s">
        <v>84</v>
      </c>
      <c r="H9" s="83"/>
      <c r="I9" s="84" t="s">
        <v>30</v>
      </c>
      <c r="J9" s="63" t="s">
        <v>31</v>
      </c>
      <c r="K9" s="63"/>
      <c r="L9" s="85" t="s">
        <v>50</v>
      </c>
      <c r="M9" s="85" t="s">
        <v>51</v>
      </c>
      <c r="N9" s="85" t="s">
        <v>52</v>
      </c>
      <c r="O9" s="67">
        <v>30</v>
      </c>
      <c r="P9" s="68">
        <f t="shared" si="0"/>
        <v>2730</v>
      </c>
      <c r="Q9" s="69">
        <v>2730</v>
      </c>
      <c r="R9" s="127">
        <v>2730</v>
      </c>
      <c r="S9" s="70">
        <f t="shared" si="1"/>
        <v>2730</v>
      </c>
      <c r="T9" s="71" t="str">
        <f t="shared" ref="T9" si="4">IF(ISNUMBER(R9), IF(R9&gt;Q9,"NEVYHOVUJE","VYHOVUJE")," ")</f>
        <v>VYHOVUJE</v>
      </c>
      <c r="U9" s="63"/>
      <c r="V9" s="63" t="s">
        <v>16</v>
      </c>
    </row>
    <row r="10" spans="1:22" ht="109.5" customHeight="1" thickBot="1" x14ac:dyDescent="0.3">
      <c r="A10" s="20"/>
      <c r="B10" s="60">
        <v>4</v>
      </c>
      <c r="C10" s="61" t="s">
        <v>53</v>
      </c>
      <c r="D10" s="62">
        <v>2</v>
      </c>
      <c r="E10" s="63" t="s">
        <v>35</v>
      </c>
      <c r="F10" s="86" t="s">
        <v>58</v>
      </c>
      <c r="G10" s="122" t="s">
        <v>85</v>
      </c>
      <c r="H10" s="83"/>
      <c r="I10" s="87" t="s">
        <v>30</v>
      </c>
      <c r="J10" s="63" t="s">
        <v>54</v>
      </c>
      <c r="K10" s="63" t="s">
        <v>55</v>
      </c>
      <c r="L10" s="85"/>
      <c r="M10" s="88" t="s">
        <v>56</v>
      </c>
      <c r="N10" s="88" t="s">
        <v>57</v>
      </c>
      <c r="O10" s="67">
        <v>14</v>
      </c>
      <c r="P10" s="68">
        <f t="shared" si="0"/>
        <v>260</v>
      </c>
      <c r="Q10" s="69">
        <v>130</v>
      </c>
      <c r="R10" s="127">
        <v>36</v>
      </c>
      <c r="S10" s="70">
        <f t="shared" si="1"/>
        <v>72</v>
      </c>
      <c r="T10" s="71" t="str">
        <f t="shared" ref="T10" si="5">IF(ISNUMBER(R10), IF(R10&gt;Q10,"NEVYHOVUJE","VYHOVUJE")," ")</f>
        <v>VYHOVUJE</v>
      </c>
      <c r="U10" s="63"/>
      <c r="V10" s="63" t="s">
        <v>15</v>
      </c>
    </row>
    <row r="11" spans="1:22" ht="109.5" customHeight="1" thickBot="1" x14ac:dyDescent="0.3">
      <c r="A11" s="20"/>
      <c r="B11" s="72">
        <v>5</v>
      </c>
      <c r="C11" s="73" t="s">
        <v>63</v>
      </c>
      <c r="D11" s="74">
        <v>2</v>
      </c>
      <c r="E11" s="75" t="s">
        <v>35</v>
      </c>
      <c r="F11" s="92" t="s">
        <v>64</v>
      </c>
      <c r="G11" s="123" t="s">
        <v>86</v>
      </c>
      <c r="H11" s="82"/>
      <c r="I11" s="89" t="s">
        <v>30</v>
      </c>
      <c r="J11" s="75" t="s">
        <v>54</v>
      </c>
      <c r="K11" s="75" t="s">
        <v>60</v>
      </c>
      <c r="L11" s="81"/>
      <c r="M11" s="91" t="s">
        <v>61</v>
      </c>
      <c r="N11" s="91" t="s">
        <v>62</v>
      </c>
      <c r="O11" s="76">
        <v>30</v>
      </c>
      <c r="P11" s="77">
        <f t="shared" si="0"/>
        <v>4200</v>
      </c>
      <c r="Q11" s="78">
        <v>2100</v>
      </c>
      <c r="R11" s="128">
        <v>2076</v>
      </c>
      <c r="S11" s="79">
        <f t="shared" si="1"/>
        <v>4152</v>
      </c>
      <c r="T11" s="80" t="str">
        <f t="shared" ref="T11:T15" si="6">IF(ISNUMBER(R11), IF(R11&gt;Q11,"NEVYHOVUJE","VYHOVUJE")," ")</f>
        <v>VYHOVUJE</v>
      </c>
      <c r="U11" s="75"/>
      <c r="V11" s="75" t="s">
        <v>15</v>
      </c>
    </row>
    <row r="12" spans="1:22" ht="109.5" customHeight="1" thickBot="1" x14ac:dyDescent="0.3">
      <c r="A12" s="20"/>
      <c r="B12" s="72">
        <v>6</v>
      </c>
      <c r="C12" s="73" t="s">
        <v>63</v>
      </c>
      <c r="D12" s="74">
        <v>1</v>
      </c>
      <c r="E12" s="75" t="s">
        <v>35</v>
      </c>
      <c r="F12" s="92" t="s">
        <v>65</v>
      </c>
      <c r="G12" s="123" t="s">
        <v>87</v>
      </c>
      <c r="H12" s="82"/>
      <c r="I12" s="89" t="s">
        <v>30</v>
      </c>
      <c r="J12" s="75" t="s">
        <v>54</v>
      </c>
      <c r="K12" s="75" t="s">
        <v>66</v>
      </c>
      <c r="L12" s="81"/>
      <c r="M12" s="90" t="s">
        <v>61</v>
      </c>
      <c r="N12" s="90" t="s">
        <v>62</v>
      </c>
      <c r="O12" s="76">
        <v>30</v>
      </c>
      <c r="P12" s="77">
        <f t="shared" si="0"/>
        <v>1160</v>
      </c>
      <c r="Q12" s="78">
        <v>1160</v>
      </c>
      <c r="R12" s="128">
        <v>1057</v>
      </c>
      <c r="S12" s="79">
        <f t="shared" si="1"/>
        <v>1057</v>
      </c>
      <c r="T12" s="80" t="str">
        <f t="shared" si="6"/>
        <v>VYHOVUJE</v>
      </c>
      <c r="U12" s="75"/>
      <c r="V12" s="75" t="s">
        <v>15</v>
      </c>
    </row>
    <row r="13" spans="1:22" ht="109.5" customHeight="1" thickBot="1" x14ac:dyDescent="0.3">
      <c r="A13" s="20"/>
      <c r="B13" s="72">
        <v>7</v>
      </c>
      <c r="C13" s="73" t="s">
        <v>80</v>
      </c>
      <c r="D13" s="74">
        <v>15</v>
      </c>
      <c r="E13" s="75" t="s">
        <v>35</v>
      </c>
      <c r="F13" s="120" t="s">
        <v>76</v>
      </c>
      <c r="G13" s="123" t="s">
        <v>88</v>
      </c>
      <c r="H13" s="82"/>
      <c r="I13" s="93" t="s">
        <v>30</v>
      </c>
      <c r="J13" s="75" t="s">
        <v>31</v>
      </c>
      <c r="K13" s="75"/>
      <c r="L13" s="81"/>
      <c r="M13" s="94" t="s">
        <v>67</v>
      </c>
      <c r="N13" s="94" t="s">
        <v>68</v>
      </c>
      <c r="O13" s="76">
        <v>14</v>
      </c>
      <c r="P13" s="77">
        <f t="shared" si="0"/>
        <v>5250</v>
      </c>
      <c r="Q13" s="78">
        <v>350</v>
      </c>
      <c r="R13" s="128">
        <v>94</v>
      </c>
      <c r="S13" s="79">
        <f t="shared" si="1"/>
        <v>1410</v>
      </c>
      <c r="T13" s="80" t="str">
        <f t="shared" si="6"/>
        <v>VYHOVUJE</v>
      </c>
      <c r="U13" s="75"/>
      <c r="V13" s="75" t="s">
        <v>15</v>
      </c>
    </row>
    <row r="14" spans="1:22" ht="109.5" customHeight="1" thickBot="1" x14ac:dyDescent="0.3">
      <c r="A14" s="20"/>
      <c r="B14" s="60">
        <v>8</v>
      </c>
      <c r="C14" s="61" t="s">
        <v>78</v>
      </c>
      <c r="D14" s="62">
        <v>2</v>
      </c>
      <c r="E14" s="63" t="s">
        <v>35</v>
      </c>
      <c r="F14" s="119" t="s">
        <v>79</v>
      </c>
      <c r="G14" s="122" t="s">
        <v>89</v>
      </c>
      <c r="H14" s="83"/>
      <c r="I14" s="118" t="s">
        <v>30</v>
      </c>
      <c r="J14" s="63" t="s">
        <v>31</v>
      </c>
      <c r="K14" s="63"/>
      <c r="L14" s="85"/>
      <c r="M14" s="94" t="s">
        <v>67</v>
      </c>
      <c r="N14" s="94" t="s">
        <v>68</v>
      </c>
      <c r="O14" s="67">
        <v>14</v>
      </c>
      <c r="P14" s="77">
        <f t="shared" si="0"/>
        <v>400</v>
      </c>
      <c r="Q14" s="69">
        <v>200</v>
      </c>
      <c r="R14" s="127">
        <v>179</v>
      </c>
      <c r="S14" s="79">
        <f t="shared" si="1"/>
        <v>358</v>
      </c>
      <c r="T14" s="80" t="str">
        <f t="shared" ref="T14" si="7">IF(ISNUMBER(R14), IF(R14&gt;Q14,"NEVYHOVUJE","VYHOVUJE")," ")</f>
        <v>VYHOVUJE</v>
      </c>
      <c r="U14" s="63"/>
      <c r="V14" s="63" t="s">
        <v>15</v>
      </c>
    </row>
    <row r="15" spans="1:22" ht="109.5" customHeight="1" thickBot="1" x14ac:dyDescent="0.3">
      <c r="A15" s="20"/>
      <c r="B15" s="60">
        <v>9</v>
      </c>
      <c r="C15" s="61" t="s">
        <v>43</v>
      </c>
      <c r="D15" s="62">
        <v>1</v>
      </c>
      <c r="E15" s="63" t="s">
        <v>35</v>
      </c>
      <c r="F15" s="113" t="s">
        <v>77</v>
      </c>
      <c r="G15" s="122" t="s">
        <v>90</v>
      </c>
      <c r="H15" s="83"/>
      <c r="I15" s="95" t="s">
        <v>30</v>
      </c>
      <c r="J15" s="63" t="s">
        <v>31</v>
      </c>
      <c r="K15" s="63"/>
      <c r="L15" s="85"/>
      <c r="M15" s="96" t="s">
        <v>69</v>
      </c>
      <c r="N15" s="96" t="s">
        <v>70</v>
      </c>
      <c r="O15" s="67">
        <v>14</v>
      </c>
      <c r="P15" s="68">
        <f t="shared" si="0"/>
        <v>3600</v>
      </c>
      <c r="Q15" s="69">
        <v>3600</v>
      </c>
      <c r="R15" s="127">
        <v>3465</v>
      </c>
      <c r="S15" s="70">
        <f t="shared" si="1"/>
        <v>3465</v>
      </c>
      <c r="T15" s="71" t="str">
        <f t="shared" si="6"/>
        <v>VYHOVUJE</v>
      </c>
      <c r="U15" s="63"/>
      <c r="V15" s="63" t="s">
        <v>13</v>
      </c>
    </row>
    <row r="16" spans="1:22" ht="80.25" customHeight="1" x14ac:dyDescent="0.25">
      <c r="A16" s="20"/>
      <c r="B16" s="97">
        <v>10</v>
      </c>
      <c r="C16" s="98" t="s">
        <v>71</v>
      </c>
      <c r="D16" s="99">
        <v>5</v>
      </c>
      <c r="E16" s="116" t="s">
        <v>35</v>
      </c>
      <c r="F16" s="111" t="s">
        <v>74</v>
      </c>
      <c r="G16" s="124" t="s">
        <v>91</v>
      </c>
      <c r="H16" s="133"/>
      <c r="I16" s="147" t="s">
        <v>30</v>
      </c>
      <c r="J16" s="131" t="s">
        <v>31</v>
      </c>
      <c r="K16" s="131"/>
      <c r="L16" s="149"/>
      <c r="M16" s="151" t="s">
        <v>72</v>
      </c>
      <c r="N16" s="151" t="s">
        <v>73</v>
      </c>
      <c r="O16" s="153">
        <v>14</v>
      </c>
      <c r="P16" s="100">
        <f t="shared" si="0"/>
        <v>1000</v>
      </c>
      <c r="Q16" s="101">
        <v>200</v>
      </c>
      <c r="R16" s="129">
        <v>98</v>
      </c>
      <c r="S16" s="102">
        <f t="shared" si="1"/>
        <v>490</v>
      </c>
      <c r="T16" s="103" t="str">
        <f t="shared" ref="T16:T17" si="8">IF(ISNUMBER(R16), IF(R16&gt;Q16,"NEVYHOVUJE","VYHOVUJE")," ")</f>
        <v>VYHOVUJE</v>
      </c>
      <c r="U16" s="116"/>
      <c r="V16" s="131" t="s">
        <v>12</v>
      </c>
    </row>
    <row r="17" spans="1:22" ht="80.25" customHeight="1" thickBot="1" x14ac:dyDescent="0.3">
      <c r="A17" s="20"/>
      <c r="B17" s="104">
        <v>11</v>
      </c>
      <c r="C17" s="105" t="s">
        <v>71</v>
      </c>
      <c r="D17" s="106">
        <v>7</v>
      </c>
      <c r="E17" s="117" t="s">
        <v>35</v>
      </c>
      <c r="F17" s="112" t="s">
        <v>75</v>
      </c>
      <c r="G17" s="125" t="s">
        <v>92</v>
      </c>
      <c r="H17" s="134"/>
      <c r="I17" s="148"/>
      <c r="J17" s="132"/>
      <c r="K17" s="132"/>
      <c r="L17" s="150"/>
      <c r="M17" s="152"/>
      <c r="N17" s="152"/>
      <c r="O17" s="154"/>
      <c r="P17" s="107">
        <f t="shared" si="0"/>
        <v>4200</v>
      </c>
      <c r="Q17" s="108">
        <v>600</v>
      </c>
      <c r="R17" s="130">
        <v>242</v>
      </c>
      <c r="S17" s="109">
        <f t="shared" si="1"/>
        <v>1694</v>
      </c>
      <c r="T17" s="110" t="str">
        <f t="shared" si="8"/>
        <v>VYHOVUJE</v>
      </c>
      <c r="U17" s="117"/>
      <c r="V17" s="132"/>
    </row>
    <row r="18" spans="1:22" ht="17.4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82.9" customHeight="1" thickTop="1" thickBot="1" x14ac:dyDescent="0.3">
      <c r="B19" s="143" t="s">
        <v>34</v>
      </c>
      <c r="C19" s="143"/>
      <c r="D19" s="143"/>
      <c r="E19" s="143"/>
      <c r="F19" s="143"/>
      <c r="G19" s="143"/>
      <c r="H19" s="143"/>
      <c r="I19" s="143"/>
      <c r="J19" s="21"/>
      <c r="K19" s="21"/>
      <c r="L19" s="7"/>
      <c r="M19" s="7"/>
      <c r="N19" s="7"/>
      <c r="O19" s="22"/>
      <c r="P19" s="22"/>
      <c r="Q19" s="23" t="s">
        <v>9</v>
      </c>
      <c r="R19" s="144" t="s">
        <v>10</v>
      </c>
      <c r="S19" s="145"/>
      <c r="T19" s="146"/>
      <c r="U19" s="24"/>
      <c r="V19" s="25"/>
    </row>
    <row r="20" spans="1:22" ht="43.15" customHeight="1" thickTop="1" thickBot="1" x14ac:dyDescent="0.3">
      <c r="B20" s="139" t="s">
        <v>33</v>
      </c>
      <c r="C20" s="139"/>
      <c r="D20" s="139"/>
      <c r="E20" s="139"/>
      <c r="F20" s="139"/>
      <c r="G20" s="139"/>
      <c r="I20" s="26"/>
      <c r="L20" s="9"/>
      <c r="M20" s="9"/>
      <c r="N20" s="9"/>
      <c r="O20" s="27"/>
      <c r="P20" s="27"/>
      <c r="Q20" s="28">
        <f>SUM(P7:P17)</f>
        <v>54592</v>
      </c>
      <c r="R20" s="140">
        <f>SUM(S7:S17)</f>
        <v>43332</v>
      </c>
      <c r="S20" s="141"/>
      <c r="T20" s="142"/>
    </row>
    <row r="21" spans="1:22" ht="15.75" thickTop="1" x14ac:dyDescent="0.25">
      <c r="H21" s="11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25">
      <c r="B22" s="47"/>
      <c r="C22" s="47"/>
      <c r="D22" s="47"/>
      <c r="E22" s="47"/>
      <c r="F22" s="47"/>
      <c r="G22" s="114"/>
      <c r="H22" s="11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7"/>
      <c r="C23" s="47"/>
      <c r="D23" s="47"/>
      <c r="E23" s="47"/>
      <c r="F23" s="47"/>
      <c r="G23" s="114"/>
      <c r="H23" s="11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7"/>
      <c r="C24" s="47"/>
      <c r="D24" s="47"/>
      <c r="E24" s="47"/>
      <c r="F24" s="47"/>
      <c r="G24" s="114"/>
      <c r="H24" s="11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114"/>
      <c r="H25" s="11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H26" s="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14"/>
      <c r="H27" s="11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4"/>
      <c r="H28" s="11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4"/>
      <c r="H29" s="11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4"/>
      <c r="H30" s="11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4"/>
      <c r="H31" s="11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4"/>
      <c r="H32" s="11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4"/>
      <c r="H33" s="11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4"/>
      <c r="H34" s="11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4"/>
      <c r="H35" s="11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4"/>
      <c r="H36" s="11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4"/>
      <c r="H37" s="11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4"/>
      <c r="H38" s="11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4"/>
      <c r="H39" s="11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4"/>
      <c r="H40" s="11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4"/>
      <c r="H41" s="11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4"/>
      <c r="H42" s="11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4"/>
      <c r="H43" s="11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4"/>
      <c r="H44" s="11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4"/>
      <c r="H45" s="11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4"/>
      <c r="H46" s="11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4"/>
      <c r="H47" s="11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4"/>
      <c r="H48" s="11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4"/>
      <c r="H49" s="11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4"/>
      <c r="H50" s="11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4"/>
      <c r="H51" s="11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4"/>
      <c r="H52" s="11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4"/>
      <c r="H53" s="11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4"/>
      <c r="H54" s="11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4"/>
      <c r="H55" s="11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4"/>
      <c r="H56" s="11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4"/>
      <c r="H57" s="11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4"/>
      <c r="H58" s="11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4"/>
      <c r="H59" s="11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4"/>
      <c r="H60" s="11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4"/>
      <c r="H61" s="11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4"/>
      <c r="H62" s="11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4"/>
      <c r="H63" s="11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4"/>
      <c r="H64" s="11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4"/>
      <c r="H65" s="11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4"/>
      <c r="H66" s="11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4"/>
      <c r="H67" s="11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4"/>
      <c r="H68" s="11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4"/>
      <c r="H69" s="11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4"/>
      <c r="H70" s="11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4"/>
      <c r="H71" s="11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4"/>
      <c r="H72" s="11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4"/>
      <c r="H73" s="11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4"/>
      <c r="H74" s="11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4"/>
      <c r="H75" s="11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4"/>
      <c r="H76" s="11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4"/>
      <c r="H77" s="11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4"/>
      <c r="H78" s="11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4"/>
      <c r="H79" s="11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4"/>
      <c r="H80" s="11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4"/>
      <c r="H81" s="11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4"/>
      <c r="H82" s="11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4"/>
      <c r="H83" s="11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4"/>
      <c r="H84" s="11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4"/>
      <c r="H85" s="11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4"/>
      <c r="H86" s="11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4"/>
      <c r="H87" s="11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4"/>
      <c r="H88" s="11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4"/>
      <c r="H89" s="11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4"/>
      <c r="H90" s="11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4"/>
      <c r="H91" s="11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4"/>
      <c r="H92" s="11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4"/>
      <c r="H93" s="11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4"/>
      <c r="H94" s="11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4"/>
      <c r="H95" s="11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4"/>
      <c r="H96" s="11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4"/>
      <c r="H97" s="11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4"/>
      <c r="H98" s="11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4"/>
      <c r="H99" s="114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4"/>
      <c r="H100" s="114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4"/>
      <c r="H101" s="114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4"/>
      <c r="H102" s="114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4"/>
      <c r="H103" s="114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4"/>
      <c r="H104" s="114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4"/>
      <c r="H105" s="114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4"/>
      <c r="H106" s="114"/>
      <c r="I106" s="11"/>
      <c r="J106" s="11"/>
      <c r="K106" s="11"/>
      <c r="L106" s="11"/>
      <c r="M106" s="11"/>
      <c r="N106" s="6"/>
      <c r="O106" s="6"/>
      <c r="P106" s="6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algorithmName="SHA-512" hashValue="cPPMeIqK74dZJwOsDoGcPlGG9bNjz5h1s0AmjzMpfC5ZxWjji6TQz0ArgoI3i0DEEnXd81lkPMNflO8IfpamSg==" saltValue="U+7G9i6rE8gRyDHc9cvalA==" spinCount="100000" sheet="1" objects="1" scenarios="1"/>
  <mergeCells count="15">
    <mergeCell ref="V16:V17"/>
    <mergeCell ref="H16:H17"/>
    <mergeCell ref="G5:H5"/>
    <mergeCell ref="B1:D1"/>
    <mergeCell ref="B20:G20"/>
    <mergeCell ref="R20:T20"/>
    <mergeCell ref="B19:I19"/>
    <mergeCell ref="R19:T19"/>
    <mergeCell ref="I16:I17"/>
    <mergeCell ref="J16:J17"/>
    <mergeCell ref="K16:K17"/>
    <mergeCell ref="L16:L17"/>
    <mergeCell ref="M16:M17"/>
    <mergeCell ref="N16:N17"/>
    <mergeCell ref="O16:O17"/>
  </mergeCells>
  <conditionalFormatting sqref="D7:D17 B7:B17">
    <cfRule type="containsBlanks" dxfId="8" priority="52">
      <formula>LEN(TRIM(B7))=0</formula>
    </cfRule>
  </conditionalFormatting>
  <conditionalFormatting sqref="B7:B17">
    <cfRule type="cellIs" dxfId="7" priority="49" operator="greaterThanOrEqual">
      <formula>1</formula>
    </cfRule>
  </conditionalFormatting>
  <conditionalFormatting sqref="T7:T17">
    <cfRule type="cellIs" dxfId="6" priority="36" operator="equal">
      <formula>"VYHOVUJE"</formula>
    </cfRule>
  </conditionalFormatting>
  <conditionalFormatting sqref="T7:T17">
    <cfRule type="cellIs" dxfId="5" priority="35" operator="equal">
      <formula>"NEVYHOVUJE"</formula>
    </cfRule>
  </conditionalFormatting>
  <conditionalFormatting sqref="G7:H16 R7:R17 G17">
    <cfRule type="containsBlanks" dxfId="4" priority="29">
      <formula>LEN(TRIM(G7))=0</formula>
    </cfRule>
  </conditionalFormatting>
  <conditionalFormatting sqref="G7:H16 R7:R17 G17">
    <cfRule type="notContainsBlanks" dxfId="3" priority="27">
      <formula>LEN(TRIM(G7))&gt;0</formula>
    </cfRule>
  </conditionalFormatting>
  <conditionalFormatting sqref="G7:H16 G17 R7:R17">
    <cfRule type="notContainsBlanks" dxfId="2" priority="26">
      <formula>LEN(TRIM(G7))&gt;0</formula>
    </cfRule>
  </conditionalFormatting>
  <conditionalFormatting sqref="G7:H16 G17">
    <cfRule type="notContainsBlanks" dxfId="1" priority="25">
      <formula>LEN(TRIM(G7))&gt;0</formula>
    </cfRule>
  </conditionalFormatting>
  <dataValidations count="3">
    <dataValidation type="list" showInputMessage="1" showErrorMessage="1" sqref="J7:J16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  <dataValidation type="list" allowBlank="1" showInputMessage="1" showErrorMessage="1" sqref="V7:V16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2021-07-14T08:41:33Z</dcterms:modified>
</cp:coreProperties>
</file>